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<sst xmlns="http://schemas.openxmlformats.org/spreadsheetml/2006/main" count="350" uniqueCount="162">
  <si>
    <t>ОТЧЕТ ОБ ИСПОЛНЕНИИ БЮДЖЕТА</t>
  </si>
  <si>
    <t>КОДЫ</t>
  </si>
  <si>
    <t xml:space="preserve">Форма по ОКУД </t>
  </si>
  <si>
    <t>0503117</t>
  </si>
  <si>
    <t>на 1 марта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</si>
  <si>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</si>
  <si>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</si>
  <si>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</si>
  <si>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</si>
  <si>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</si>
  <si>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</si>
  <si>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</si>
  <si>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</si>
  <si>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</si>
  <si>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</si>
  <si>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</si>
  <si>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</si>
  <si>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</si>
  <si>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</si>
  <si>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</si>
  <si>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</si>
  <si>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</si>
  <si>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</si>
  <si>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</si>
  <si>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</si>
  <si>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</si>
  <si>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</si>
  <si>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</si>
  <si>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</si>
  <si>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</si>
  <si>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</si>
  <si>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</si>
  <si>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</si>
  <si>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</si>
  <si>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</si>
  <si>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</si>
  <si>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</si>
  <si>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</si>
  <si>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</si>
  <si>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</si>
  <si>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</si>
  <si>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</si>
  <si>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</si>
  <si>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</si>
  <si>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</si>
  <si>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</si>
  <si>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</si>
  <si>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</si>
  <si>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</si>
  <si>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</si>
  <si>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</si>
  <si>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</si>
  <si>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</si>
  <si>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</si>
  <si>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</si>
  <si>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</si>
  <si>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</si>
  <si>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</si>
  <si>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</si>
  <si>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</si>
  <si>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</si>
  <si>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</si>
  <si>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</si>
  <si>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</si>
  <si>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</si>
  <si>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</si>
  <si>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</si>
  <si>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</si>
  <si>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</si>
  <si>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</si>
  <si>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</si>
  <si>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</si>
  <si>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</si>
  <si>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</si>
  <si>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</si>
  <si>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</si>
  <si>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</si>
  <si>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</si>
  <si>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991 0106 9910000190 540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</si>
  <si>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</si>
  <si>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</si>
  <si>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</si>
  <si>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</si>
  <si>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</si>
  <si>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</si>
  <si>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</si>
  <si>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</si>
  <si>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работ, услуг в сфере информационно-коммуникационных технологий</t>
  </si>
  <si>
    <t>992 0104 0110100190 242</t>
  </si>
  <si>
    <t>Прочая закупка товаров, работ и услуг для обеспечения государственных (муниципальных) нужд</t>
  </si>
  <si>
    <t>992 0104 0110100190 244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</si>
  <si>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</si>
  <si>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</si>
  <si>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</si>
  <si>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</si>
  <si>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</si>
  <si>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</si>
  <si>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992 0104 0150160190 244</t>
  </si>
  <si>
    <t>Резервные средства</t>
  </si>
  <si>
    <t>992 0111 0210320590 870</t>
  </si>
  <si>
    <t>Иные выплаты населению</t>
  </si>
  <si>
    <t>992 0113 0160111520 360</t>
  </si>
  <si>
    <t>992 0113 0170110050 244</t>
  </si>
  <si>
    <t>992 0309 0210110540 244</t>
  </si>
  <si>
    <t>Бюджетные инвестиции в объекты капитального строительства государственной (муниципальной) собственности</t>
  </si>
  <si>
    <t>992 0309 0210110540 414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</si>
  <si>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</si>
  <si>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</si>
  <si>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</si>
  <si>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</si>
  <si>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</si>
  <si>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</si>
  <si>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</si>
  <si>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</si>
  <si>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992 0502 0550210070 244</t>
  </si>
  <si>
    <t>992 0503 0560110080 244</t>
  </si>
  <si>
    <t>992 0503 0560110090 244</t>
  </si>
  <si>
    <t>992 0503 0560110100 244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</si>
  <si>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</si>
  <si>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992 0503 0560110100 621</t>
  </si>
  <si>
    <t>992 0503 0560110130 244</t>
  </si>
  <si>
    <t>992 0505 0520110060 244</t>
  </si>
  <si>
    <t>992 0707 0810210900 621</t>
  </si>
  <si>
    <t>992 0801 0650160125 621</t>
  </si>
  <si>
    <t>992 0801 0670200590 621</t>
  </si>
  <si>
    <t>Субсидии автономным учреждениям на иные цели</t>
  </si>
  <si>
    <t>992 0801 0670211390 622</t>
  </si>
  <si>
    <t>992 1003 0910110140 244</t>
  </si>
  <si>
    <t>992 1101 0710210670 621</t>
  </si>
  <si>
    <t>992 1102 0710210690 622</t>
  </si>
  <si>
    <t>Обслуживание муниципального долга</t>
  </si>
  <si>
    <t>992 1301 9920010520 730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</si>
  <si>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</si>
  <si>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</si>
  <si>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</si>
  <si>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</si>
  <si>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</si>
  <si>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</si>
  <si>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</si>
  <si>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</si>
  <si>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</si>
  <si>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</si>
  <si>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</si>
  <si>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</si>
  <si>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</si>
  <si>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</si>
  <si>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</si>
  <si>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</si>
  <si>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</si>
  <si>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</si>
  <si>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</si>
  <si>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</si>
  <si>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</si>
  <si>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</si>
  <si>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</si>
  <si>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</si>
  <si>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</si>
  <si>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</si>
  <si>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</si>
  <si>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</si>
  <si>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4 марта 2016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</si>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</sst>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69">
      <selection activeCell="A101" sqref="A10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9.140625" style="1" customWidth="1"/>
    <col min="13" max="14" width="2.7109375" style="1" customWidth="1"/>
    <col min="15" max="15" width="9.7109375" style="1" customWidth="1"/>
    <col min="16" max="16" width="4.574218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42430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47929700</f>
        <v>47929700</v>
      </c>
      <c r="N12" s="21"/>
      <c r="O12" s="21"/>
      <c r="P12" s="21">
        <f>5678927.66</f>
        <v>5678927.66</v>
      </c>
      <c r="Q12" s="21"/>
      <c r="R12" s="21"/>
      <c r="S12" s="21"/>
      <c r="T12" s="22">
        <f>42250772.34</f>
        <v>42250772.34</v>
      </c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6325100</f>
        <v>6325100</v>
      </c>
      <c r="N13" s="25"/>
      <c r="O13" s="25"/>
      <c r="P13" s="25">
        <f>188126.47</f>
        <v>188126.47</v>
      </c>
      <c r="Q13" s="25"/>
      <c r="R13" s="25"/>
      <c r="S13" s="25"/>
      <c r="T13" s="26">
        <f>6136973.53</f>
        <v>6136973.53</v>
      </c>
      <c r="U13" s="26"/>
    </row>
    <row r="14" spans="1:21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3821.42</f>
        <v>3821.42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299086.49</f>
        <v>299086.49</v>
      </c>
      <c r="Q15" s="25"/>
      <c r="R15" s="25"/>
      <c r="S15" s="25"/>
      <c r="T15" s="26">
        <f>0</f>
        <v>0</v>
      </c>
      <c r="U15" s="26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-39204.22</f>
        <v>-39204.22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23340000</f>
        <v>23340000</v>
      </c>
      <c r="N17" s="25"/>
      <c r="O17" s="25"/>
      <c r="P17" s="25">
        <f>2947957.59</f>
        <v>2947957.59</v>
      </c>
      <c r="Q17" s="25"/>
      <c r="R17" s="25"/>
      <c r="S17" s="25"/>
      <c r="T17" s="26">
        <f>20392042.41</f>
        <v>20392042.41</v>
      </c>
      <c r="U17" s="26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10118.7</f>
        <v>10118.7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2725.21</f>
        <v>2725.21</v>
      </c>
      <c r="Q19" s="25"/>
      <c r="R19" s="25"/>
      <c r="S19" s="25"/>
      <c r="T19" s="26">
        <f>0</f>
        <v>0</v>
      </c>
      <c r="U19" s="26"/>
    </row>
    <row r="20" spans="1:21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1048.88</f>
        <v>1048.88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5">
        <f>1325000</f>
        <v>1325000</v>
      </c>
      <c r="N21" s="25"/>
      <c r="O21" s="25"/>
      <c r="P21" s="25">
        <f>271489.11</f>
        <v>271489.11</v>
      </c>
      <c r="Q21" s="25"/>
      <c r="R21" s="25"/>
      <c r="S21" s="25"/>
      <c r="T21" s="26">
        <f>1053510.89</f>
        <v>1053510.89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7" t="s">
        <v>40</v>
      </c>
      <c r="N22" s="27"/>
      <c r="O22" s="27"/>
      <c r="P22" s="25">
        <f>-32.59</f>
        <v>-32.59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4250000</f>
        <v>4250000</v>
      </c>
      <c r="N23" s="25"/>
      <c r="O23" s="25"/>
      <c r="P23" s="25">
        <f>125344.17</f>
        <v>125344.17</v>
      </c>
      <c r="Q23" s="25"/>
      <c r="R23" s="25"/>
      <c r="S23" s="25"/>
      <c r="T23" s="26">
        <f>4124655.83</f>
        <v>4124655.83</v>
      </c>
      <c r="U23" s="26"/>
    </row>
    <row r="24" spans="1:21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3433000</f>
        <v>3433000</v>
      </c>
      <c r="N24" s="25"/>
      <c r="O24" s="25"/>
      <c r="P24" s="25">
        <f>1183824.65</f>
        <v>1183824.65</v>
      </c>
      <c r="Q24" s="25"/>
      <c r="R24" s="25"/>
      <c r="S24" s="25"/>
      <c r="T24" s="26">
        <f>2249175.35</f>
        <v>2249175.35</v>
      </c>
      <c r="U24" s="26"/>
    </row>
    <row r="25" spans="1:21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8726000</f>
        <v>8726000</v>
      </c>
      <c r="N25" s="25"/>
      <c r="O25" s="25"/>
      <c r="P25" s="25">
        <f>338144.88</f>
        <v>338144.88</v>
      </c>
      <c r="Q25" s="25"/>
      <c r="R25" s="25"/>
      <c r="S25" s="25"/>
      <c r="T25" s="26">
        <f>8387855.12</f>
        <v>8387855.12</v>
      </c>
      <c r="U25" s="26"/>
    </row>
    <row r="26" spans="1:21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5">
        <f>396000</f>
        <v>396000</v>
      </c>
      <c r="N26" s="25"/>
      <c r="O26" s="25"/>
      <c r="P26" s="25">
        <f>37376.9</f>
        <v>37376.9</v>
      </c>
      <c r="Q26" s="25"/>
      <c r="R26" s="25"/>
      <c r="S26" s="25"/>
      <c r="T26" s="26">
        <f>358623.1</f>
        <v>358623.1</v>
      </c>
      <c r="U26" s="26"/>
    </row>
    <row r="27" spans="1:21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7" t="s">
        <v>40</v>
      </c>
      <c r="N27" s="27"/>
      <c r="O27" s="27"/>
      <c r="P27" s="25">
        <f>1300</f>
        <v>1300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5">
        <f>7600</f>
        <v>7600</v>
      </c>
      <c r="N28" s="25"/>
      <c r="O28" s="25"/>
      <c r="P28" s="27" t="s">
        <v>40</v>
      </c>
      <c r="Q28" s="27"/>
      <c r="R28" s="27"/>
      <c r="S28" s="27"/>
      <c r="T28" s="26">
        <f>7600</f>
        <v>7600</v>
      </c>
      <c r="U28" s="26"/>
    </row>
    <row r="29" spans="1:21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4" t="s">
        <v>34</v>
      </c>
      <c r="J29" s="24"/>
      <c r="K29" s="24" t="s">
        <v>70</v>
      </c>
      <c r="L29" s="24"/>
      <c r="M29" s="25">
        <f>127000</f>
        <v>127000</v>
      </c>
      <c r="N29" s="25"/>
      <c r="O29" s="25"/>
      <c r="P29" s="25">
        <f>127000</f>
        <v>127000</v>
      </c>
      <c r="Q29" s="25"/>
      <c r="R29" s="25"/>
      <c r="S29" s="25"/>
      <c r="T29" s="26">
        <f>0</f>
        <v>0</v>
      </c>
      <c r="U29" s="26"/>
    </row>
    <row r="30" spans="1:21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4" t="s">
        <v>34</v>
      </c>
      <c r="J30" s="24"/>
      <c r="K30" s="24" t="s">
        <v>72</v>
      </c>
      <c r="L30" s="24"/>
      <c r="M30" s="27" t="s">
        <v>40</v>
      </c>
      <c r="N30" s="27"/>
      <c r="O30" s="27"/>
      <c r="P30" s="25">
        <f>180800</f>
        <v>180800</v>
      </c>
      <c r="Q30" s="25"/>
      <c r="R30" s="25"/>
      <c r="S30" s="25"/>
      <c r="T30" s="26">
        <f>0</f>
        <v>0</v>
      </c>
      <c r="U30" s="26"/>
    </row>
    <row r="31" spans="1:21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1" customFormat="1" ht="13.5" customHeight="1">
      <c r="A32" s="12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34.5" customHeight="1">
      <c r="A33" s="13" t="s">
        <v>21</v>
      </c>
      <c r="B33" s="13"/>
      <c r="C33" s="13"/>
      <c r="D33" s="13"/>
      <c r="E33" s="13"/>
      <c r="F33" s="13"/>
      <c r="G33" s="13"/>
      <c r="H33" s="13"/>
      <c r="I33" s="13" t="s">
        <v>22</v>
      </c>
      <c r="J33" s="13"/>
      <c r="K33" s="13" t="s">
        <v>74</v>
      </c>
      <c r="L33" s="13"/>
      <c r="M33" s="14" t="s">
        <v>24</v>
      </c>
      <c r="N33" s="14"/>
      <c r="O33" s="14"/>
      <c r="P33" s="14" t="s">
        <v>25</v>
      </c>
      <c r="Q33" s="14"/>
      <c r="R33" s="14"/>
      <c r="S33" s="14"/>
      <c r="T33" s="15" t="s">
        <v>26</v>
      </c>
      <c r="U33" s="15"/>
    </row>
    <row r="34" spans="1:21" s="1" customFormat="1" ht="13.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 t="s">
        <v>28</v>
      </c>
      <c r="J34" s="16"/>
      <c r="K34" s="16" t="s">
        <v>29</v>
      </c>
      <c r="L34" s="16"/>
      <c r="M34" s="17" t="s">
        <v>30</v>
      </c>
      <c r="N34" s="17"/>
      <c r="O34" s="17"/>
      <c r="P34" s="17" t="s">
        <v>31</v>
      </c>
      <c r="Q34" s="17"/>
      <c r="R34" s="17"/>
      <c r="S34" s="17"/>
      <c r="T34" s="18" t="s">
        <v>32</v>
      </c>
      <c r="U34" s="18"/>
    </row>
    <row r="35" spans="1:21" s="1" customFormat="1" ht="13.5" customHeight="1">
      <c r="A35" s="19" t="s">
        <v>75</v>
      </c>
      <c r="B35" s="19"/>
      <c r="C35" s="19"/>
      <c r="D35" s="19"/>
      <c r="E35" s="19"/>
      <c r="F35" s="19"/>
      <c r="G35" s="19"/>
      <c r="H35" s="19"/>
      <c r="I35" s="20" t="s">
        <v>76</v>
      </c>
      <c r="J35" s="20"/>
      <c r="K35" s="20" t="s">
        <v>35</v>
      </c>
      <c r="L35" s="20"/>
      <c r="M35" s="21">
        <f>49039710.51</f>
        <v>49039710.51</v>
      </c>
      <c r="N35" s="21"/>
      <c r="O35" s="21"/>
      <c r="P35" s="21">
        <f>4604432.87</f>
        <v>4604432.87</v>
      </c>
      <c r="Q35" s="21"/>
      <c r="R35" s="21"/>
      <c r="S35" s="21"/>
      <c r="T35" s="22">
        <f>44435277.64</f>
        <v>44435277.64</v>
      </c>
      <c r="U35" s="22"/>
    </row>
    <row r="36" spans="1:21" s="1" customFormat="1" ht="13.5" customHeight="1">
      <c r="A36" s="29" t="s">
        <v>77</v>
      </c>
      <c r="B36" s="29"/>
      <c r="C36" s="29"/>
      <c r="D36" s="29"/>
      <c r="E36" s="29"/>
      <c r="F36" s="29"/>
      <c r="G36" s="29"/>
      <c r="H36" s="29"/>
      <c r="I36" s="30" t="s">
        <v>76</v>
      </c>
      <c r="J36" s="30"/>
      <c r="K36" s="30" t="s">
        <v>78</v>
      </c>
      <c r="L36" s="30"/>
      <c r="M36" s="31">
        <f>305000</f>
        <v>305000</v>
      </c>
      <c r="N36" s="31"/>
      <c r="O36" s="31"/>
      <c r="P36" s="32" t="s">
        <v>40</v>
      </c>
      <c r="Q36" s="32"/>
      <c r="R36" s="32"/>
      <c r="S36" s="32"/>
      <c r="T36" s="33">
        <f>305000</f>
        <v>305000</v>
      </c>
      <c r="U36" s="33"/>
    </row>
    <row r="37" spans="1:21" s="1" customFormat="1" ht="13.5" customHeight="1">
      <c r="A37" s="29" t="s">
        <v>79</v>
      </c>
      <c r="B37" s="29"/>
      <c r="C37" s="29"/>
      <c r="D37" s="29"/>
      <c r="E37" s="29"/>
      <c r="F37" s="29"/>
      <c r="G37" s="29"/>
      <c r="H37" s="29"/>
      <c r="I37" s="30" t="s">
        <v>76</v>
      </c>
      <c r="J37" s="30"/>
      <c r="K37" s="30" t="s">
        <v>80</v>
      </c>
      <c r="L37" s="30"/>
      <c r="M37" s="31">
        <f>712000</f>
        <v>712000</v>
      </c>
      <c r="N37" s="31"/>
      <c r="O37" s="31"/>
      <c r="P37" s="31">
        <f>68023.8</f>
        <v>68023.8</v>
      </c>
      <c r="Q37" s="31"/>
      <c r="R37" s="31"/>
      <c r="S37" s="31"/>
      <c r="T37" s="33">
        <f>643976.2</f>
        <v>643976.2</v>
      </c>
      <c r="U37" s="33"/>
    </row>
    <row r="38" spans="1:21" s="1" customFormat="1" ht="33.75" customHeight="1">
      <c r="A38" s="29" t="s">
        <v>81</v>
      </c>
      <c r="B38" s="29"/>
      <c r="C38" s="29"/>
      <c r="D38" s="29"/>
      <c r="E38" s="29"/>
      <c r="F38" s="29"/>
      <c r="G38" s="29"/>
      <c r="H38" s="29"/>
      <c r="I38" s="30" t="s">
        <v>76</v>
      </c>
      <c r="J38" s="30"/>
      <c r="K38" s="30" t="s">
        <v>82</v>
      </c>
      <c r="L38" s="30"/>
      <c r="M38" s="31">
        <f>198000</f>
        <v>198000</v>
      </c>
      <c r="N38" s="31"/>
      <c r="O38" s="31"/>
      <c r="P38" s="31">
        <f>15639.85</f>
        <v>15639.85</v>
      </c>
      <c r="Q38" s="31"/>
      <c r="R38" s="31"/>
      <c r="S38" s="31"/>
      <c r="T38" s="33">
        <f>182360.15</f>
        <v>182360.15</v>
      </c>
      <c r="U38" s="33"/>
    </row>
    <row r="39" spans="1:21" s="1" customFormat="1" ht="13.5" customHeight="1">
      <c r="A39" s="29" t="s">
        <v>79</v>
      </c>
      <c r="B39" s="29"/>
      <c r="C39" s="29"/>
      <c r="D39" s="29"/>
      <c r="E39" s="29"/>
      <c r="F39" s="29"/>
      <c r="G39" s="29"/>
      <c r="H39" s="29"/>
      <c r="I39" s="30" t="s">
        <v>76</v>
      </c>
      <c r="J39" s="30"/>
      <c r="K39" s="30" t="s">
        <v>83</v>
      </c>
      <c r="L39" s="30"/>
      <c r="M39" s="31">
        <f>7310000</f>
        <v>7310000</v>
      </c>
      <c r="N39" s="31"/>
      <c r="O39" s="31"/>
      <c r="P39" s="31">
        <f>605668.1</f>
        <v>605668.1</v>
      </c>
      <c r="Q39" s="31"/>
      <c r="R39" s="31"/>
      <c r="S39" s="31"/>
      <c r="T39" s="33">
        <f>6704331.9</f>
        <v>6704331.9</v>
      </c>
      <c r="U39" s="33"/>
    </row>
    <row r="40" spans="1:21" s="1" customFormat="1" ht="24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76</v>
      </c>
      <c r="J40" s="30"/>
      <c r="K40" s="30" t="s">
        <v>85</v>
      </c>
      <c r="L40" s="30"/>
      <c r="M40" s="31">
        <f>1200</f>
        <v>1200</v>
      </c>
      <c r="N40" s="31"/>
      <c r="O40" s="31"/>
      <c r="P40" s="31">
        <f>100</f>
        <v>100</v>
      </c>
      <c r="Q40" s="31"/>
      <c r="R40" s="31"/>
      <c r="S40" s="31"/>
      <c r="T40" s="33">
        <f>1100</f>
        <v>1100</v>
      </c>
      <c r="U40" s="33"/>
    </row>
    <row r="41" spans="1:21" s="1" customFormat="1" ht="33.75" customHeight="1">
      <c r="A41" s="29" t="s">
        <v>81</v>
      </c>
      <c r="B41" s="29"/>
      <c r="C41" s="29"/>
      <c r="D41" s="29"/>
      <c r="E41" s="29"/>
      <c r="F41" s="29"/>
      <c r="G41" s="29"/>
      <c r="H41" s="29"/>
      <c r="I41" s="30" t="s">
        <v>76</v>
      </c>
      <c r="J41" s="30"/>
      <c r="K41" s="30" t="s">
        <v>86</v>
      </c>
      <c r="L41" s="30"/>
      <c r="M41" s="31">
        <f>1228800</f>
        <v>1228800</v>
      </c>
      <c r="N41" s="31"/>
      <c r="O41" s="31"/>
      <c r="P41" s="31">
        <f>165565.99</f>
        <v>165565.99</v>
      </c>
      <c r="Q41" s="31"/>
      <c r="R41" s="31"/>
      <c r="S41" s="31"/>
      <c r="T41" s="33">
        <f>1063234.01</f>
        <v>1063234.01</v>
      </c>
      <c r="U41" s="33"/>
    </row>
    <row r="42" spans="1:21" s="1" customFormat="1" ht="24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30" t="s">
        <v>76</v>
      </c>
      <c r="J42" s="30"/>
      <c r="K42" s="30" t="s">
        <v>88</v>
      </c>
      <c r="L42" s="30"/>
      <c r="M42" s="31">
        <f>492000</f>
        <v>492000</v>
      </c>
      <c r="N42" s="31"/>
      <c r="O42" s="31"/>
      <c r="P42" s="31">
        <f>101427.87</f>
        <v>101427.87</v>
      </c>
      <c r="Q42" s="31"/>
      <c r="R42" s="31"/>
      <c r="S42" s="31"/>
      <c r="T42" s="33">
        <f>390572.13</f>
        <v>390572.13</v>
      </c>
      <c r="U42" s="33"/>
    </row>
    <row r="43" spans="1:21" s="1" customFormat="1" ht="24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30" t="s">
        <v>76</v>
      </c>
      <c r="J43" s="30"/>
      <c r="K43" s="30" t="s">
        <v>90</v>
      </c>
      <c r="L43" s="30"/>
      <c r="M43" s="31">
        <f>2309000</f>
        <v>2309000</v>
      </c>
      <c r="N43" s="31"/>
      <c r="O43" s="31"/>
      <c r="P43" s="31">
        <f>214206.79</f>
        <v>214206.79</v>
      </c>
      <c r="Q43" s="31"/>
      <c r="R43" s="31"/>
      <c r="S43" s="31"/>
      <c r="T43" s="33">
        <f>2094793.21</f>
        <v>2094793.21</v>
      </c>
      <c r="U43" s="33"/>
    </row>
    <row r="44" spans="1:21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30" t="s">
        <v>76</v>
      </c>
      <c r="J44" s="30"/>
      <c r="K44" s="30" t="s">
        <v>92</v>
      </c>
      <c r="L44" s="30"/>
      <c r="M44" s="31">
        <f>50000</f>
        <v>50000</v>
      </c>
      <c r="N44" s="31"/>
      <c r="O44" s="31"/>
      <c r="P44" s="32" t="s">
        <v>40</v>
      </c>
      <c r="Q44" s="32"/>
      <c r="R44" s="32"/>
      <c r="S44" s="32"/>
      <c r="T44" s="33">
        <f>50000</f>
        <v>50000</v>
      </c>
      <c r="U44" s="33"/>
    </row>
    <row r="45" spans="1:21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30" t="s">
        <v>76</v>
      </c>
      <c r="J45" s="30"/>
      <c r="K45" s="30" t="s">
        <v>94</v>
      </c>
      <c r="L45" s="30"/>
      <c r="M45" s="31">
        <f>35000</f>
        <v>35000</v>
      </c>
      <c r="N45" s="31"/>
      <c r="O45" s="31"/>
      <c r="P45" s="31">
        <f>6606.03</f>
        <v>6606.03</v>
      </c>
      <c r="Q45" s="31"/>
      <c r="R45" s="31"/>
      <c r="S45" s="31"/>
      <c r="T45" s="33">
        <f>28393.97</f>
        <v>28393.97</v>
      </c>
      <c r="U45" s="33"/>
    </row>
    <row r="46" spans="1:21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30" t="s">
        <v>76</v>
      </c>
      <c r="J46" s="30"/>
      <c r="K46" s="30" t="s">
        <v>96</v>
      </c>
      <c r="L46" s="30"/>
      <c r="M46" s="31">
        <f>15000</f>
        <v>15000</v>
      </c>
      <c r="N46" s="31"/>
      <c r="O46" s="31"/>
      <c r="P46" s="32" t="s">
        <v>40</v>
      </c>
      <c r="Q46" s="32"/>
      <c r="R46" s="32"/>
      <c r="S46" s="32"/>
      <c r="T46" s="33">
        <f>15000</f>
        <v>15000</v>
      </c>
      <c r="U46" s="33"/>
    </row>
    <row r="47" spans="1:21" s="1" customFormat="1" ht="24" customHeight="1">
      <c r="A47" s="29" t="s">
        <v>89</v>
      </c>
      <c r="B47" s="29"/>
      <c r="C47" s="29"/>
      <c r="D47" s="29"/>
      <c r="E47" s="29"/>
      <c r="F47" s="29"/>
      <c r="G47" s="29"/>
      <c r="H47" s="29"/>
      <c r="I47" s="30" t="s">
        <v>76</v>
      </c>
      <c r="J47" s="30"/>
      <c r="K47" s="30" t="s">
        <v>97</v>
      </c>
      <c r="L47" s="30"/>
      <c r="M47" s="31">
        <f>7600</f>
        <v>7600</v>
      </c>
      <c r="N47" s="31"/>
      <c r="O47" s="31"/>
      <c r="P47" s="32" t="s">
        <v>40</v>
      </c>
      <c r="Q47" s="32"/>
      <c r="R47" s="32"/>
      <c r="S47" s="32"/>
      <c r="T47" s="33">
        <f>7600</f>
        <v>7600</v>
      </c>
      <c r="U47" s="33"/>
    </row>
    <row r="48" spans="1:21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30" t="s">
        <v>76</v>
      </c>
      <c r="J48" s="30"/>
      <c r="K48" s="30" t="s">
        <v>99</v>
      </c>
      <c r="L48" s="30"/>
      <c r="M48" s="31">
        <f>14000</f>
        <v>14000</v>
      </c>
      <c r="N48" s="31"/>
      <c r="O48" s="31"/>
      <c r="P48" s="32" t="s">
        <v>40</v>
      </c>
      <c r="Q48" s="32"/>
      <c r="R48" s="32"/>
      <c r="S48" s="32"/>
      <c r="T48" s="33">
        <f>14000</f>
        <v>14000</v>
      </c>
      <c r="U48" s="33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76</v>
      </c>
      <c r="J49" s="30"/>
      <c r="K49" s="30" t="s">
        <v>101</v>
      </c>
      <c r="L49" s="30"/>
      <c r="M49" s="31">
        <f>100000</f>
        <v>100000</v>
      </c>
      <c r="N49" s="31"/>
      <c r="O49" s="31"/>
      <c r="P49" s="32" t="s">
        <v>40</v>
      </c>
      <c r="Q49" s="32"/>
      <c r="R49" s="32"/>
      <c r="S49" s="32"/>
      <c r="T49" s="33">
        <f>100000</f>
        <v>100000</v>
      </c>
      <c r="U49" s="33"/>
    </row>
    <row r="50" spans="1:21" s="1" customFormat="1" ht="24" customHeight="1">
      <c r="A50" s="29" t="s">
        <v>89</v>
      </c>
      <c r="B50" s="29"/>
      <c r="C50" s="29"/>
      <c r="D50" s="29"/>
      <c r="E50" s="29"/>
      <c r="F50" s="29"/>
      <c r="G50" s="29"/>
      <c r="H50" s="29"/>
      <c r="I50" s="30" t="s">
        <v>76</v>
      </c>
      <c r="J50" s="30"/>
      <c r="K50" s="30" t="s">
        <v>102</v>
      </c>
      <c r="L50" s="30"/>
      <c r="M50" s="31">
        <f>1706000</f>
        <v>1706000</v>
      </c>
      <c r="N50" s="31"/>
      <c r="O50" s="31"/>
      <c r="P50" s="31">
        <f>392419.74</f>
        <v>392419.74</v>
      </c>
      <c r="Q50" s="31"/>
      <c r="R50" s="31"/>
      <c r="S50" s="31"/>
      <c r="T50" s="33">
        <f>1313580.26</f>
        <v>1313580.26</v>
      </c>
      <c r="U50" s="33"/>
    </row>
    <row r="51" spans="1:21" s="1" customFormat="1" ht="24" customHeight="1">
      <c r="A51" s="29" t="s">
        <v>89</v>
      </c>
      <c r="B51" s="29"/>
      <c r="C51" s="29"/>
      <c r="D51" s="29"/>
      <c r="E51" s="29"/>
      <c r="F51" s="29"/>
      <c r="G51" s="29"/>
      <c r="H51" s="29"/>
      <c r="I51" s="30" t="s">
        <v>76</v>
      </c>
      <c r="J51" s="30"/>
      <c r="K51" s="30" t="s">
        <v>103</v>
      </c>
      <c r="L51" s="30"/>
      <c r="M51" s="31">
        <f>113000</f>
        <v>113000</v>
      </c>
      <c r="N51" s="31"/>
      <c r="O51" s="31"/>
      <c r="P51" s="32" t="s">
        <v>40</v>
      </c>
      <c r="Q51" s="32"/>
      <c r="R51" s="32"/>
      <c r="S51" s="32"/>
      <c r="T51" s="33">
        <f>113000</f>
        <v>113000</v>
      </c>
      <c r="U51" s="33"/>
    </row>
    <row r="52" spans="1:21" s="1" customFormat="1" ht="24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30" t="s">
        <v>76</v>
      </c>
      <c r="J52" s="30"/>
      <c r="K52" s="30" t="s">
        <v>105</v>
      </c>
      <c r="L52" s="30"/>
      <c r="M52" s="31">
        <f>100000</f>
        <v>100000</v>
      </c>
      <c r="N52" s="31"/>
      <c r="O52" s="31"/>
      <c r="P52" s="32" t="s">
        <v>40</v>
      </c>
      <c r="Q52" s="32"/>
      <c r="R52" s="32"/>
      <c r="S52" s="32"/>
      <c r="T52" s="33">
        <f>100000</f>
        <v>100000</v>
      </c>
      <c r="U52" s="33"/>
    </row>
    <row r="53" spans="1:21" s="1" customFormat="1" ht="24" customHeight="1">
      <c r="A53" s="29" t="s">
        <v>89</v>
      </c>
      <c r="B53" s="29"/>
      <c r="C53" s="29"/>
      <c r="D53" s="29"/>
      <c r="E53" s="29"/>
      <c r="F53" s="29"/>
      <c r="G53" s="29"/>
      <c r="H53" s="29"/>
      <c r="I53" s="30" t="s">
        <v>76</v>
      </c>
      <c r="J53" s="30"/>
      <c r="K53" s="30" t="s">
        <v>106</v>
      </c>
      <c r="L53" s="30"/>
      <c r="M53" s="31">
        <f>7000</f>
        <v>7000</v>
      </c>
      <c r="N53" s="31"/>
      <c r="O53" s="31"/>
      <c r="P53" s="32" t="s">
        <v>40</v>
      </c>
      <c r="Q53" s="32"/>
      <c r="R53" s="32"/>
      <c r="S53" s="32"/>
      <c r="T53" s="33">
        <f>7000</f>
        <v>7000</v>
      </c>
      <c r="U53" s="33"/>
    </row>
    <row r="54" spans="1:21" s="1" customFormat="1" ht="24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30" t="s">
        <v>76</v>
      </c>
      <c r="J54" s="30"/>
      <c r="K54" s="30" t="s">
        <v>107</v>
      </c>
      <c r="L54" s="30"/>
      <c r="M54" s="31">
        <f>6000</f>
        <v>6000</v>
      </c>
      <c r="N54" s="31"/>
      <c r="O54" s="31"/>
      <c r="P54" s="32" t="s">
        <v>40</v>
      </c>
      <c r="Q54" s="32"/>
      <c r="R54" s="32"/>
      <c r="S54" s="32"/>
      <c r="T54" s="33">
        <f>6000</f>
        <v>6000</v>
      </c>
      <c r="U54" s="33"/>
    </row>
    <row r="55" spans="1:21" s="1" customFormat="1" ht="24" customHeight="1">
      <c r="A55" s="29" t="s">
        <v>89</v>
      </c>
      <c r="B55" s="29"/>
      <c r="C55" s="29"/>
      <c r="D55" s="29"/>
      <c r="E55" s="29"/>
      <c r="F55" s="29"/>
      <c r="G55" s="29"/>
      <c r="H55" s="29"/>
      <c r="I55" s="30" t="s">
        <v>76</v>
      </c>
      <c r="J55" s="30"/>
      <c r="K55" s="30" t="s">
        <v>108</v>
      </c>
      <c r="L55" s="30"/>
      <c r="M55" s="31">
        <f>100000</f>
        <v>100000</v>
      </c>
      <c r="N55" s="31"/>
      <c r="O55" s="31"/>
      <c r="P55" s="32" t="s">
        <v>40</v>
      </c>
      <c r="Q55" s="32"/>
      <c r="R55" s="32"/>
      <c r="S55" s="32"/>
      <c r="T55" s="33">
        <f>100000</f>
        <v>100000</v>
      </c>
      <c r="U55" s="33"/>
    </row>
    <row r="56" spans="1:21" s="1" customFormat="1" ht="24" customHeight="1">
      <c r="A56" s="29" t="s">
        <v>89</v>
      </c>
      <c r="B56" s="29"/>
      <c r="C56" s="29"/>
      <c r="D56" s="29"/>
      <c r="E56" s="29"/>
      <c r="F56" s="29"/>
      <c r="G56" s="29"/>
      <c r="H56" s="29"/>
      <c r="I56" s="30" t="s">
        <v>76</v>
      </c>
      <c r="J56" s="30"/>
      <c r="K56" s="30" t="s">
        <v>109</v>
      </c>
      <c r="L56" s="30"/>
      <c r="M56" s="31">
        <f>2000</f>
        <v>2000</v>
      </c>
      <c r="N56" s="31"/>
      <c r="O56" s="31"/>
      <c r="P56" s="32" t="s">
        <v>40</v>
      </c>
      <c r="Q56" s="32"/>
      <c r="R56" s="32"/>
      <c r="S56" s="32"/>
      <c r="T56" s="33">
        <f>2000</f>
        <v>2000</v>
      </c>
      <c r="U56" s="33"/>
    </row>
    <row r="57" spans="1:21" s="1" customFormat="1" ht="24" customHeight="1">
      <c r="A57" s="29" t="s">
        <v>89</v>
      </c>
      <c r="B57" s="29"/>
      <c r="C57" s="29"/>
      <c r="D57" s="29"/>
      <c r="E57" s="29"/>
      <c r="F57" s="29"/>
      <c r="G57" s="29"/>
      <c r="H57" s="29"/>
      <c r="I57" s="30" t="s">
        <v>76</v>
      </c>
      <c r="J57" s="30"/>
      <c r="K57" s="30" t="s">
        <v>110</v>
      </c>
      <c r="L57" s="30"/>
      <c r="M57" s="31">
        <f>7335110.51</f>
        <v>7335110.51</v>
      </c>
      <c r="N57" s="31"/>
      <c r="O57" s="31"/>
      <c r="P57" s="31">
        <f>97964.4</f>
        <v>97964.4</v>
      </c>
      <c r="Q57" s="31"/>
      <c r="R57" s="31"/>
      <c r="S57" s="31"/>
      <c r="T57" s="33">
        <f>7237146.11</f>
        <v>7237146.11</v>
      </c>
      <c r="U57" s="33"/>
    </row>
    <row r="58" spans="1:21" s="1" customFormat="1" ht="24" customHeight="1">
      <c r="A58" s="29" t="s">
        <v>89</v>
      </c>
      <c r="B58" s="29"/>
      <c r="C58" s="29"/>
      <c r="D58" s="29"/>
      <c r="E58" s="29"/>
      <c r="F58" s="29"/>
      <c r="G58" s="29"/>
      <c r="H58" s="29"/>
      <c r="I58" s="30" t="s">
        <v>76</v>
      </c>
      <c r="J58" s="30"/>
      <c r="K58" s="30" t="s">
        <v>111</v>
      </c>
      <c r="L58" s="30"/>
      <c r="M58" s="31">
        <f>70000</f>
        <v>70000</v>
      </c>
      <c r="N58" s="31"/>
      <c r="O58" s="31"/>
      <c r="P58" s="32" t="s">
        <v>40</v>
      </c>
      <c r="Q58" s="32"/>
      <c r="R58" s="32"/>
      <c r="S58" s="32"/>
      <c r="T58" s="33">
        <f>70000</f>
        <v>70000</v>
      </c>
      <c r="U58" s="33"/>
    </row>
    <row r="59" spans="1:21" s="1" customFormat="1" ht="24" customHeight="1">
      <c r="A59" s="29" t="s">
        <v>89</v>
      </c>
      <c r="B59" s="29"/>
      <c r="C59" s="29"/>
      <c r="D59" s="29"/>
      <c r="E59" s="29"/>
      <c r="F59" s="29"/>
      <c r="G59" s="29"/>
      <c r="H59" s="29"/>
      <c r="I59" s="30" t="s">
        <v>76</v>
      </c>
      <c r="J59" s="30"/>
      <c r="K59" s="30" t="s">
        <v>112</v>
      </c>
      <c r="L59" s="30"/>
      <c r="M59" s="31">
        <f>5000</f>
        <v>5000</v>
      </c>
      <c r="N59" s="31"/>
      <c r="O59" s="31"/>
      <c r="P59" s="32" t="s">
        <v>40</v>
      </c>
      <c r="Q59" s="32"/>
      <c r="R59" s="32"/>
      <c r="S59" s="32"/>
      <c r="T59" s="33">
        <f>5000</f>
        <v>5000</v>
      </c>
      <c r="U59" s="33"/>
    </row>
    <row r="60" spans="1:21" s="1" customFormat="1" ht="24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30" t="s">
        <v>76</v>
      </c>
      <c r="J60" s="30"/>
      <c r="K60" s="30" t="s">
        <v>113</v>
      </c>
      <c r="L60" s="30"/>
      <c r="M60" s="31">
        <f>490000</f>
        <v>490000</v>
      </c>
      <c r="N60" s="31"/>
      <c r="O60" s="31"/>
      <c r="P60" s="31">
        <f>45256.63</f>
        <v>45256.63</v>
      </c>
      <c r="Q60" s="31"/>
      <c r="R60" s="31"/>
      <c r="S60" s="31"/>
      <c r="T60" s="33">
        <f>444743.37</f>
        <v>444743.37</v>
      </c>
      <c r="U60" s="33"/>
    </row>
    <row r="61" spans="1:21" s="1" customFormat="1" ht="24" customHeight="1">
      <c r="A61" s="29" t="s">
        <v>89</v>
      </c>
      <c r="B61" s="29"/>
      <c r="C61" s="29"/>
      <c r="D61" s="29"/>
      <c r="E61" s="29"/>
      <c r="F61" s="29"/>
      <c r="G61" s="29"/>
      <c r="H61" s="29"/>
      <c r="I61" s="30" t="s">
        <v>76</v>
      </c>
      <c r="J61" s="30"/>
      <c r="K61" s="30" t="s">
        <v>114</v>
      </c>
      <c r="L61" s="30"/>
      <c r="M61" s="31">
        <f>10000</f>
        <v>10000</v>
      </c>
      <c r="N61" s="31"/>
      <c r="O61" s="31"/>
      <c r="P61" s="32" t="s">
        <v>40</v>
      </c>
      <c r="Q61" s="32"/>
      <c r="R61" s="32"/>
      <c r="S61" s="32"/>
      <c r="T61" s="33">
        <f>10000</f>
        <v>10000</v>
      </c>
      <c r="U61" s="33"/>
    </row>
    <row r="62" spans="1:21" s="1" customFormat="1" ht="24" customHeight="1">
      <c r="A62" s="29" t="s">
        <v>89</v>
      </c>
      <c r="B62" s="29"/>
      <c r="C62" s="29"/>
      <c r="D62" s="29"/>
      <c r="E62" s="29"/>
      <c r="F62" s="29"/>
      <c r="G62" s="29"/>
      <c r="H62" s="29"/>
      <c r="I62" s="30" t="s">
        <v>76</v>
      </c>
      <c r="J62" s="30"/>
      <c r="K62" s="30" t="s">
        <v>115</v>
      </c>
      <c r="L62" s="30"/>
      <c r="M62" s="31">
        <f>1020000</f>
        <v>1020000</v>
      </c>
      <c r="N62" s="31"/>
      <c r="O62" s="31"/>
      <c r="P62" s="31">
        <f>39865</f>
        <v>39865</v>
      </c>
      <c r="Q62" s="31"/>
      <c r="R62" s="31"/>
      <c r="S62" s="31"/>
      <c r="T62" s="33">
        <f>980135</f>
        <v>980135</v>
      </c>
      <c r="U62" s="33"/>
    </row>
    <row r="63" spans="1:21" s="1" customFormat="1" ht="24" customHeight="1">
      <c r="A63" s="29" t="s">
        <v>89</v>
      </c>
      <c r="B63" s="29"/>
      <c r="C63" s="29"/>
      <c r="D63" s="29"/>
      <c r="E63" s="29"/>
      <c r="F63" s="29"/>
      <c r="G63" s="29"/>
      <c r="H63" s="29"/>
      <c r="I63" s="30" t="s">
        <v>76</v>
      </c>
      <c r="J63" s="30"/>
      <c r="K63" s="30" t="s">
        <v>116</v>
      </c>
      <c r="L63" s="30"/>
      <c r="M63" s="31">
        <f>550000</f>
        <v>550000</v>
      </c>
      <c r="N63" s="31"/>
      <c r="O63" s="31"/>
      <c r="P63" s="31">
        <f>29990</f>
        <v>29990</v>
      </c>
      <c r="Q63" s="31"/>
      <c r="R63" s="31"/>
      <c r="S63" s="31"/>
      <c r="T63" s="33">
        <f>520010</f>
        <v>520010</v>
      </c>
      <c r="U63" s="33"/>
    </row>
    <row r="64" spans="1:21" s="1" customFormat="1" ht="24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30" t="s">
        <v>76</v>
      </c>
      <c r="J64" s="30"/>
      <c r="K64" s="30" t="s">
        <v>117</v>
      </c>
      <c r="L64" s="30"/>
      <c r="M64" s="31">
        <f>7479600</f>
        <v>7479600</v>
      </c>
      <c r="N64" s="31"/>
      <c r="O64" s="31"/>
      <c r="P64" s="31">
        <f>617829.73</f>
        <v>617829.73</v>
      </c>
      <c r="Q64" s="31"/>
      <c r="R64" s="31"/>
      <c r="S64" s="31"/>
      <c r="T64" s="33">
        <f>6861770.27</f>
        <v>6861770.27</v>
      </c>
      <c r="U64" s="33"/>
    </row>
    <row r="65" spans="1:21" s="1" customFormat="1" ht="33.75" customHeight="1">
      <c r="A65" s="29" t="s">
        <v>118</v>
      </c>
      <c r="B65" s="29"/>
      <c r="C65" s="29"/>
      <c r="D65" s="29"/>
      <c r="E65" s="29"/>
      <c r="F65" s="29"/>
      <c r="G65" s="29"/>
      <c r="H65" s="29"/>
      <c r="I65" s="30" t="s">
        <v>76</v>
      </c>
      <c r="J65" s="30"/>
      <c r="K65" s="30" t="s">
        <v>119</v>
      </c>
      <c r="L65" s="30"/>
      <c r="M65" s="31">
        <f>2400000</f>
        <v>2400000</v>
      </c>
      <c r="N65" s="31"/>
      <c r="O65" s="31"/>
      <c r="P65" s="31">
        <f>300000</f>
        <v>300000</v>
      </c>
      <c r="Q65" s="31"/>
      <c r="R65" s="31"/>
      <c r="S65" s="31"/>
      <c r="T65" s="33">
        <f>2100000</f>
        <v>2100000</v>
      </c>
      <c r="U65" s="33"/>
    </row>
    <row r="66" spans="1:21" s="1" customFormat="1" ht="24" customHeight="1">
      <c r="A66" s="29" t="s">
        <v>89</v>
      </c>
      <c r="B66" s="29"/>
      <c r="C66" s="29"/>
      <c r="D66" s="29"/>
      <c r="E66" s="29"/>
      <c r="F66" s="29"/>
      <c r="G66" s="29"/>
      <c r="H66" s="29"/>
      <c r="I66" s="30" t="s">
        <v>76</v>
      </c>
      <c r="J66" s="30"/>
      <c r="K66" s="30" t="s">
        <v>120</v>
      </c>
      <c r="L66" s="30"/>
      <c r="M66" s="31">
        <f>3000000</f>
        <v>3000000</v>
      </c>
      <c r="N66" s="31"/>
      <c r="O66" s="31"/>
      <c r="P66" s="31">
        <f>554265.2</f>
        <v>554265.2</v>
      </c>
      <c r="Q66" s="31"/>
      <c r="R66" s="31"/>
      <c r="S66" s="31"/>
      <c r="T66" s="33">
        <f>2445734.8</f>
        <v>2445734.8</v>
      </c>
      <c r="U66" s="33"/>
    </row>
    <row r="67" spans="1:21" s="1" customFormat="1" ht="24" customHeight="1">
      <c r="A67" s="29" t="s">
        <v>89</v>
      </c>
      <c r="B67" s="29"/>
      <c r="C67" s="29"/>
      <c r="D67" s="29"/>
      <c r="E67" s="29"/>
      <c r="F67" s="29"/>
      <c r="G67" s="29"/>
      <c r="H67" s="29"/>
      <c r="I67" s="30" t="s">
        <v>76</v>
      </c>
      <c r="J67" s="30"/>
      <c r="K67" s="30" t="s">
        <v>121</v>
      </c>
      <c r="L67" s="30"/>
      <c r="M67" s="31">
        <f>3000</f>
        <v>3000</v>
      </c>
      <c r="N67" s="31"/>
      <c r="O67" s="31"/>
      <c r="P67" s="32" t="s">
        <v>40</v>
      </c>
      <c r="Q67" s="32"/>
      <c r="R67" s="32"/>
      <c r="S67" s="32"/>
      <c r="T67" s="33">
        <f>3000</f>
        <v>3000</v>
      </c>
      <c r="U67" s="33"/>
    </row>
    <row r="68" spans="1:21" s="1" customFormat="1" ht="33.75" customHeight="1">
      <c r="A68" s="29" t="s">
        <v>118</v>
      </c>
      <c r="B68" s="29"/>
      <c r="C68" s="29"/>
      <c r="D68" s="29"/>
      <c r="E68" s="29"/>
      <c r="F68" s="29"/>
      <c r="G68" s="29"/>
      <c r="H68" s="29"/>
      <c r="I68" s="30" t="s">
        <v>76</v>
      </c>
      <c r="J68" s="30"/>
      <c r="K68" s="30" t="s">
        <v>122</v>
      </c>
      <c r="L68" s="30"/>
      <c r="M68" s="31">
        <f>390000</f>
        <v>390000</v>
      </c>
      <c r="N68" s="31"/>
      <c r="O68" s="31"/>
      <c r="P68" s="31">
        <f>59700</f>
        <v>59700</v>
      </c>
      <c r="Q68" s="31"/>
      <c r="R68" s="31"/>
      <c r="S68" s="31"/>
      <c r="T68" s="33">
        <f>330300</f>
        <v>330300</v>
      </c>
      <c r="U68" s="33"/>
    </row>
    <row r="69" spans="1:21" s="1" customFormat="1" ht="33.75" customHeight="1">
      <c r="A69" s="29" t="s">
        <v>118</v>
      </c>
      <c r="B69" s="29"/>
      <c r="C69" s="29"/>
      <c r="D69" s="29"/>
      <c r="E69" s="29"/>
      <c r="F69" s="29"/>
      <c r="G69" s="29"/>
      <c r="H69" s="29"/>
      <c r="I69" s="30" t="s">
        <v>76</v>
      </c>
      <c r="J69" s="30"/>
      <c r="K69" s="30" t="s">
        <v>123</v>
      </c>
      <c r="L69" s="30"/>
      <c r="M69" s="31">
        <f>168400</f>
        <v>168400</v>
      </c>
      <c r="N69" s="31"/>
      <c r="O69" s="31"/>
      <c r="P69" s="32" t="s">
        <v>40</v>
      </c>
      <c r="Q69" s="32"/>
      <c r="R69" s="32"/>
      <c r="S69" s="32"/>
      <c r="T69" s="33">
        <f>168400</f>
        <v>168400</v>
      </c>
      <c r="U69" s="33"/>
    </row>
    <row r="70" spans="1:21" s="1" customFormat="1" ht="33.75" customHeight="1">
      <c r="A70" s="29" t="s">
        <v>118</v>
      </c>
      <c r="B70" s="29"/>
      <c r="C70" s="29"/>
      <c r="D70" s="29"/>
      <c r="E70" s="29"/>
      <c r="F70" s="29"/>
      <c r="G70" s="29"/>
      <c r="H70" s="29"/>
      <c r="I70" s="30" t="s">
        <v>76</v>
      </c>
      <c r="J70" s="30"/>
      <c r="K70" s="30" t="s">
        <v>124</v>
      </c>
      <c r="L70" s="30"/>
      <c r="M70" s="31">
        <f>9757600</f>
        <v>9757600</v>
      </c>
      <c r="N70" s="31"/>
      <c r="O70" s="31"/>
      <c r="P70" s="31">
        <f>1209700</f>
        <v>1209700</v>
      </c>
      <c r="Q70" s="31"/>
      <c r="R70" s="31"/>
      <c r="S70" s="31"/>
      <c r="T70" s="33">
        <f>8547900</f>
        <v>8547900</v>
      </c>
      <c r="U70" s="33"/>
    </row>
    <row r="71" spans="1:21" s="1" customFormat="1" ht="13.5" customHeight="1">
      <c r="A71" s="29" t="s">
        <v>125</v>
      </c>
      <c r="B71" s="29"/>
      <c r="C71" s="29"/>
      <c r="D71" s="29"/>
      <c r="E71" s="29"/>
      <c r="F71" s="29"/>
      <c r="G71" s="29"/>
      <c r="H71" s="29"/>
      <c r="I71" s="30" t="s">
        <v>76</v>
      </c>
      <c r="J71" s="30"/>
      <c r="K71" s="30" t="s">
        <v>126</v>
      </c>
      <c r="L71" s="30"/>
      <c r="M71" s="31">
        <f>74000</f>
        <v>74000</v>
      </c>
      <c r="N71" s="31"/>
      <c r="O71" s="31"/>
      <c r="P71" s="32" t="s">
        <v>40</v>
      </c>
      <c r="Q71" s="32"/>
      <c r="R71" s="32"/>
      <c r="S71" s="32"/>
      <c r="T71" s="33">
        <f>74000</f>
        <v>74000</v>
      </c>
      <c r="U71" s="33"/>
    </row>
    <row r="72" spans="1:21" s="1" customFormat="1" ht="24" customHeight="1">
      <c r="A72" s="29" t="s">
        <v>89</v>
      </c>
      <c r="B72" s="29"/>
      <c r="C72" s="29"/>
      <c r="D72" s="29"/>
      <c r="E72" s="29"/>
      <c r="F72" s="29"/>
      <c r="G72" s="29"/>
      <c r="H72" s="29"/>
      <c r="I72" s="30" t="s">
        <v>76</v>
      </c>
      <c r="J72" s="30"/>
      <c r="K72" s="30" t="s">
        <v>127</v>
      </c>
      <c r="L72" s="30"/>
      <c r="M72" s="31">
        <f>130000</f>
        <v>130000</v>
      </c>
      <c r="N72" s="31"/>
      <c r="O72" s="31"/>
      <c r="P72" s="31">
        <f>48239</f>
        <v>48239</v>
      </c>
      <c r="Q72" s="31"/>
      <c r="R72" s="31"/>
      <c r="S72" s="31"/>
      <c r="T72" s="33">
        <f>81761</f>
        <v>81761</v>
      </c>
      <c r="U72" s="33"/>
    </row>
    <row r="73" spans="1:21" s="1" customFormat="1" ht="33.75" customHeight="1">
      <c r="A73" s="29" t="s">
        <v>118</v>
      </c>
      <c r="B73" s="29"/>
      <c r="C73" s="29"/>
      <c r="D73" s="29"/>
      <c r="E73" s="29"/>
      <c r="F73" s="29"/>
      <c r="G73" s="29"/>
      <c r="H73" s="29"/>
      <c r="I73" s="30" t="s">
        <v>76</v>
      </c>
      <c r="J73" s="30"/>
      <c r="K73" s="30" t="s">
        <v>128</v>
      </c>
      <c r="L73" s="30"/>
      <c r="M73" s="31">
        <f>162200</f>
        <v>162200</v>
      </c>
      <c r="N73" s="31"/>
      <c r="O73" s="31"/>
      <c r="P73" s="31">
        <f>10000</f>
        <v>10000</v>
      </c>
      <c r="Q73" s="31"/>
      <c r="R73" s="31"/>
      <c r="S73" s="31"/>
      <c r="T73" s="33">
        <f>152200</f>
        <v>152200</v>
      </c>
      <c r="U73" s="33"/>
    </row>
    <row r="74" spans="1:21" s="1" customFormat="1" ht="13.5" customHeight="1">
      <c r="A74" s="29" t="s">
        <v>125</v>
      </c>
      <c r="B74" s="29"/>
      <c r="C74" s="29"/>
      <c r="D74" s="29"/>
      <c r="E74" s="29"/>
      <c r="F74" s="29"/>
      <c r="G74" s="29"/>
      <c r="H74" s="29"/>
      <c r="I74" s="30" t="s">
        <v>76</v>
      </c>
      <c r="J74" s="30"/>
      <c r="K74" s="30" t="s">
        <v>129</v>
      </c>
      <c r="L74" s="30"/>
      <c r="M74" s="31">
        <f>283200</f>
        <v>283200</v>
      </c>
      <c r="N74" s="31"/>
      <c r="O74" s="31"/>
      <c r="P74" s="31">
        <f>21964.74</f>
        <v>21964.74</v>
      </c>
      <c r="Q74" s="31"/>
      <c r="R74" s="31"/>
      <c r="S74" s="31"/>
      <c r="T74" s="33">
        <f>261235.26</f>
        <v>261235.26</v>
      </c>
      <c r="U74" s="33"/>
    </row>
    <row r="75" spans="1:21" s="1" customFormat="1" ht="13.5" customHeight="1">
      <c r="A75" s="29" t="s">
        <v>130</v>
      </c>
      <c r="B75" s="29"/>
      <c r="C75" s="29"/>
      <c r="D75" s="29"/>
      <c r="E75" s="29"/>
      <c r="F75" s="29"/>
      <c r="G75" s="29"/>
      <c r="H75" s="29"/>
      <c r="I75" s="30" t="s">
        <v>76</v>
      </c>
      <c r="J75" s="30"/>
      <c r="K75" s="30" t="s">
        <v>131</v>
      </c>
      <c r="L75" s="30"/>
      <c r="M75" s="31">
        <f>900000</f>
        <v>900000</v>
      </c>
      <c r="N75" s="31"/>
      <c r="O75" s="31"/>
      <c r="P75" s="32" t="s">
        <v>40</v>
      </c>
      <c r="Q75" s="32"/>
      <c r="R75" s="32"/>
      <c r="S75" s="32"/>
      <c r="T75" s="33">
        <f>900000</f>
        <v>900000</v>
      </c>
      <c r="U75" s="33"/>
    </row>
    <row r="76" spans="1:21" s="1" customFormat="1" ht="15" customHeight="1">
      <c r="A76" s="34" t="s">
        <v>132</v>
      </c>
      <c r="B76" s="34"/>
      <c r="C76" s="34"/>
      <c r="D76" s="34"/>
      <c r="E76" s="34"/>
      <c r="F76" s="34"/>
      <c r="G76" s="34"/>
      <c r="H76" s="34"/>
      <c r="I76" s="35" t="s">
        <v>133</v>
      </c>
      <c r="J76" s="35"/>
      <c r="K76" s="35" t="s">
        <v>35</v>
      </c>
      <c r="L76" s="35"/>
      <c r="M76" s="36">
        <f>-1110010.51</f>
        <v>-1110010.51</v>
      </c>
      <c r="N76" s="36"/>
      <c r="O76" s="36"/>
      <c r="P76" s="36">
        <f>1074494.79</f>
        <v>1074494.79</v>
      </c>
      <c r="Q76" s="36"/>
      <c r="R76" s="36"/>
      <c r="S76" s="36"/>
      <c r="T76" s="37" t="s">
        <v>35</v>
      </c>
      <c r="U76" s="37"/>
    </row>
    <row r="77" spans="1:21" s="1" customFormat="1" ht="13.5" customHeight="1">
      <c r="A77" s="7" t="s">
        <v>10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1" customFormat="1" ht="13.5" customHeight="1">
      <c r="A78" s="12" t="s">
        <v>134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1" customFormat="1" ht="45.75" customHeight="1">
      <c r="A79" s="13" t="s">
        <v>21</v>
      </c>
      <c r="B79" s="13"/>
      <c r="C79" s="13"/>
      <c r="D79" s="13"/>
      <c r="E79" s="13"/>
      <c r="F79" s="13"/>
      <c r="G79" s="13"/>
      <c r="H79" s="13"/>
      <c r="I79" s="13" t="s">
        <v>22</v>
      </c>
      <c r="J79" s="13"/>
      <c r="K79" s="13" t="s">
        <v>135</v>
      </c>
      <c r="L79" s="13"/>
      <c r="M79" s="14" t="s">
        <v>24</v>
      </c>
      <c r="N79" s="14"/>
      <c r="O79" s="14"/>
      <c r="P79" s="14" t="s">
        <v>25</v>
      </c>
      <c r="Q79" s="14"/>
      <c r="R79" s="14"/>
      <c r="S79" s="14"/>
      <c r="T79" s="15" t="s">
        <v>26</v>
      </c>
      <c r="U79" s="15"/>
    </row>
    <row r="80" spans="1:21" s="1" customFormat="1" ht="12.75" customHeight="1">
      <c r="A80" s="16" t="s">
        <v>27</v>
      </c>
      <c r="B80" s="16"/>
      <c r="C80" s="16"/>
      <c r="D80" s="16"/>
      <c r="E80" s="16"/>
      <c r="F80" s="16"/>
      <c r="G80" s="16"/>
      <c r="H80" s="16"/>
      <c r="I80" s="16" t="s">
        <v>28</v>
      </c>
      <c r="J80" s="16"/>
      <c r="K80" s="16" t="s">
        <v>29</v>
      </c>
      <c r="L80" s="16"/>
      <c r="M80" s="17" t="s">
        <v>30</v>
      </c>
      <c r="N80" s="17"/>
      <c r="O80" s="17"/>
      <c r="P80" s="17" t="s">
        <v>31</v>
      </c>
      <c r="Q80" s="17"/>
      <c r="R80" s="17"/>
      <c r="S80" s="17"/>
      <c r="T80" s="18" t="s">
        <v>32</v>
      </c>
      <c r="U80" s="18"/>
    </row>
    <row r="81" spans="1:21" s="1" customFormat="1" ht="13.5" customHeight="1">
      <c r="A81" s="19" t="s">
        <v>136</v>
      </c>
      <c r="B81" s="19"/>
      <c r="C81" s="19"/>
      <c r="D81" s="19"/>
      <c r="E81" s="19"/>
      <c r="F81" s="19"/>
      <c r="G81" s="19"/>
      <c r="H81" s="19"/>
      <c r="I81" s="20" t="s">
        <v>137</v>
      </c>
      <c r="J81" s="20"/>
      <c r="K81" s="20" t="s">
        <v>35</v>
      </c>
      <c r="L81" s="20"/>
      <c r="M81" s="38">
        <f>1110010.51</f>
        <v>1110010.51</v>
      </c>
      <c r="N81" s="38"/>
      <c r="O81" s="38"/>
      <c r="P81" s="21">
        <f>-1074494.79</f>
        <v>-1074494.79</v>
      </c>
      <c r="Q81" s="21"/>
      <c r="R81" s="21"/>
      <c r="S81" s="21"/>
      <c r="T81" s="39">
        <f>2184505.3</f>
        <v>2184505.3</v>
      </c>
      <c r="U81" s="39"/>
    </row>
    <row r="82" spans="1:21" s="1" customFormat="1" ht="13.5" customHeight="1">
      <c r="A82" s="40" t="s">
        <v>138</v>
      </c>
      <c r="B82" s="40"/>
      <c r="C82" s="40"/>
      <c r="D82" s="40"/>
      <c r="E82" s="40"/>
      <c r="F82" s="40"/>
      <c r="G82" s="40"/>
      <c r="H82" s="40"/>
      <c r="I82" s="41" t="s">
        <v>10</v>
      </c>
      <c r="J82" s="41"/>
      <c r="K82" s="41" t="s">
        <v>10</v>
      </c>
      <c r="L82" s="41"/>
      <c r="M82" s="42" t="s">
        <v>10</v>
      </c>
      <c r="N82" s="42"/>
      <c r="O82" s="42"/>
      <c r="P82" s="43" t="s">
        <v>10</v>
      </c>
      <c r="Q82" s="43"/>
      <c r="R82" s="43"/>
      <c r="S82" s="43"/>
      <c r="T82" s="44" t="s">
        <v>10</v>
      </c>
      <c r="U82" s="44"/>
    </row>
    <row r="83" spans="1:21" s="1" customFormat="1" ht="13.5" customHeight="1">
      <c r="A83" s="23" t="s">
        <v>139</v>
      </c>
      <c r="B83" s="23"/>
      <c r="C83" s="23"/>
      <c r="D83" s="23"/>
      <c r="E83" s="23"/>
      <c r="F83" s="23"/>
      <c r="G83" s="23"/>
      <c r="H83" s="23"/>
      <c r="I83" s="45" t="s">
        <v>140</v>
      </c>
      <c r="J83" s="45"/>
      <c r="K83" s="24" t="s">
        <v>35</v>
      </c>
      <c r="L83" s="24"/>
      <c r="M83" s="46">
        <f>0</f>
        <v>0</v>
      </c>
      <c r="N83" s="46"/>
      <c r="O83" s="46"/>
      <c r="P83" s="27" t="s">
        <v>40</v>
      </c>
      <c r="Q83" s="27"/>
      <c r="R83" s="27"/>
      <c r="S83" s="27"/>
      <c r="T83" s="47">
        <f>0</f>
        <v>0</v>
      </c>
      <c r="U83" s="47"/>
    </row>
    <row r="84" spans="1:21" s="1" customFormat="1" ht="24" customHeight="1">
      <c r="A84" s="29" t="s">
        <v>141</v>
      </c>
      <c r="B84" s="29"/>
      <c r="C84" s="29"/>
      <c r="D84" s="29"/>
      <c r="E84" s="29"/>
      <c r="F84" s="29"/>
      <c r="G84" s="29"/>
      <c r="H84" s="29"/>
      <c r="I84" s="30" t="s">
        <v>140</v>
      </c>
      <c r="J84" s="30"/>
      <c r="K84" s="30" t="s">
        <v>142</v>
      </c>
      <c r="L84" s="30"/>
      <c r="M84" s="48">
        <f>6331200</f>
        <v>6331200</v>
      </c>
      <c r="N84" s="48"/>
      <c r="O84" s="48"/>
      <c r="P84" s="32" t="s">
        <v>40</v>
      </c>
      <c r="Q84" s="32"/>
      <c r="R84" s="32"/>
      <c r="S84" s="32"/>
      <c r="T84" s="49">
        <f>6331200</f>
        <v>6331200</v>
      </c>
      <c r="U84" s="49"/>
    </row>
    <row r="85" spans="1:21" s="1" customFormat="1" ht="24" customHeight="1">
      <c r="A85" s="29" t="s">
        <v>143</v>
      </c>
      <c r="B85" s="29"/>
      <c r="C85" s="29"/>
      <c r="D85" s="29"/>
      <c r="E85" s="29"/>
      <c r="F85" s="29"/>
      <c r="G85" s="29"/>
      <c r="H85" s="29"/>
      <c r="I85" s="30" t="s">
        <v>140</v>
      </c>
      <c r="J85" s="30"/>
      <c r="K85" s="30" t="s">
        <v>144</v>
      </c>
      <c r="L85" s="30"/>
      <c r="M85" s="48">
        <f>-6331200</f>
        <v>-6331200</v>
      </c>
      <c r="N85" s="48"/>
      <c r="O85" s="48"/>
      <c r="P85" s="32" t="s">
        <v>40</v>
      </c>
      <c r="Q85" s="32"/>
      <c r="R85" s="32"/>
      <c r="S85" s="32"/>
      <c r="T85" s="49">
        <f>-6331200</f>
        <v>-6331200</v>
      </c>
      <c r="U85" s="49"/>
    </row>
    <row r="86" spans="1:21" s="1" customFormat="1" ht="0.75" customHeight="1">
      <c r="A86" s="50" t="s">
        <v>10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s="1" customFormat="1" ht="13.5" customHeight="1">
      <c r="A87" s="29" t="s">
        <v>145</v>
      </c>
      <c r="B87" s="29"/>
      <c r="C87" s="29"/>
      <c r="D87" s="29"/>
      <c r="E87" s="29"/>
      <c r="F87" s="29"/>
      <c r="G87" s="29"/>
      <c r="H87" s="29"/>
      <c r="I87" s="41" t="s">
        <v>146</v>
      </c>
      <c r="J87" s="41"/>
      <c r="K87" s="41" t="s">
        <v>35</v>
      </c>
      <c r="L87" s="41"/>
      <c r="M87" s="42" t="s">
        <v>40</v>
      </c>
      <c r="N87" s="42"/>
      <c r="O87" s="42"/>
      <c r="P87" s="32" t="s">
        <v>40</v>
      </c>
      <c r="Q87" s="32"/>
      <c r="R87" s="32"/>
      <c r="S87" s="32"/>
      <c r="T87" s="44" t="s">
        <v>40</v>
      </c>
      <c r="U87" s="44"/>
    </row>
    <row r="88" spans="1:21" s="1" customFormat="1" ht="13.5" customHeight="1">
      <c r="A88" s="29" t="s">
        <v>10</v>
      </c>
      <c r="B88" s="29"/>
      <c r="C88" s="29"/>
      <c r="D88" s="29"/>
      <c r="E88" s="29"/>
      <c r="F88" s="29"/>
      <c r="G88" s="29"/>
      <c r="H88" s="29"/>
      <c r="I88" s="30" t="s">
        <v>146</v>
      </c>
      <c r="J88" s="30"/>
      <c r="K88" s="30" t="s">
        <v>10</v>
      </c>
      <c r="L88" s="30"/>
      <c r="M88" s="51" t="s">
        <v>40</v>
      </c>
      <c r="N88" s="51"/>
      <c r="O88" s="51"/>
      <c r="P88" s="32" t="s">
        <v>40</v>
      </c>
      <c r="Q88" s="32"/>
      <c r="R88" s="32"/>
      <c r="S88" s="32"/>
      <c r="T88" s="52" t="s">
        <v>40</v>
      </c>
      <c r="U88" s="52"/>
    </row>
    <row r="89" spans="1:21" s="1" customFormat="1" ht="13.5" customHeight="1">
      <c r="A89" s="29" t="s">
        <v>147</v>
      </c>
      <c r="B89" s="29"/>
      <c r="C89" s="29"/>
      <c r="D89" s="29"/>
      <c r="E89" s="29"/>
      <c r="F89" s="29"/>
      <c r="G89" s="29"/>
      <c r="H89" s="29"/>
      <c r="I89" s="30" t="s">
        <v>148</v>
      </c>
      <c r="J89" s="30"/>
      <c r="K89" s="30" t="s">
        <v>149</v>
      </c>
      <c r="L89" s="30"/>
      <c r="M89" s="48">
        <f>1110010.51</f>
        <v>1110010.51</v>
      </c>
      <c r="N89" s="48"/>
      <c r="O89" s="48"/>
      <c r="P89" s="31">
        <f>-1074494.79</f>
        <v>-1074494.79</v>
      </c>
      <c r="Q89" s="31"/>
      <c r="R89" s="31"/>
      <c r="S89" s="31"/>
      <c r="T89" s="49">
        <f>2184505.3</f>
        <v>2184505.3</v>
      </c>
      <c r="U89" s="49"/>
    </row>
    <row r="90" spans="1:21" s="1" customFormat="1" ht="13.5" customHeight="1">
      <c r="A90" s="29" t="s">
        <v>150</v>
      </c>
      <c r="B90" s="29"/>
      <c r="C90" s="29"/>
      <c r="D90" s="29"/>
      <c r="E90" s="29"/>
      <c r="F90" s="29"/>
      <c r="G90" s="29"/>
      <c r="H90" s="29"/>
      <c r="I90" s="30" t="s">
        <v>151</v>
      </c>
      <c r="J90" s="30"/>
      <c r="K90" s="30" t="s">
        <v>152</v>
      </c>
      <c r="L90" s="30"/>
      <c r="M90" s="48">
        <f>-54260900</f>
        <v>-54260900</v>
      </c>
      <c r="N90" s="48"/>
      <c r="O90" s="48"/>
      <c r="P90" s="31">
        <f>-5680254.66</f>
        <v>-5680254.66</v>
      </c>
      <c r="Q90" s="31"/>
      <c r="R90" s="31"/>
      <c r="S90" s="31"/>
      <c r="T90" s="53" t="s">
        <v>35</v>
      </c>
      <c r="U90" s="53"/>
    </row>
    <row r="91" spans="1:21" s="1" customFormat="1" ht="13.5" customHeight="1">
      <c r="A91" s="29" t="s">
        <v>153</v>
      </c>
      <c r="B91" s="29"/>
      <c r="C91" s="29"/>
      <c r="D91" s="29"/>
      <c r="E91" s="29"/>
      <c r="F91" s="29"/>
      <c r="G91" s="29"/>
      <c r="H91" s="29"/>
      <c r="I91" s="30" t="s">
        <v>154</v>
      </c>
      <c r="J91" s="30"/>
      <c r="K91" s="30" t="s">
        <v>155</v>
      </c>
      <c r="L91" s="30"/>
      <c r="M91" s="48">
        <f>55370910.51</f>
        <v>55370910.51</v>
      </c>
      <c r="N91" s="48"/>
      <c r="O91" s="48"/>
      <c r="P91" s="31">
        <f>4605759.87</f>
        <v>4605759.87</v>
      </c>
      <c r="Q91" s="31"/>
      <c r="R91" s="31"/>
      <c r="S91" s="31"/>
      <c r="T91" s="53" t="s">
        <v>35</v>
      </c>
      <c r="U91" s="53"/>
    </row>
    <row r="92" spans="1:21" s="1" customFormat="1" ht="13.5" customHeight="1">
      <c r="A92" s="55" t="s">
        <v>10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1:21" s="1" customFormat="1" ht="13.5" customHeight="1">
      <c r="A93" s="7" t="s">
        <v>10</v>
      </c>
      <c r="B93" s="7"/>
      <c r="C93" s="7"/>
      <c r="D93" s="7"/>
      <c r="E93" s="7"/>
      <c r="F93" s="54" t="s">
        <v>10</v>
      </c>
      <c r="G93" s="54"/>
      <c r="H93" s="54"/>
      <c r="I93" s="54"/>
      <c r="J93" s="54"/>
      <c r="K93" s="54" t="s">
        <v>156</v>
      </c>
      <c r="L93" s="54"/>
      <c r="M93" s="54"/>
      <c r="N93" s="54"/>
      <c r="O93" s="7" t="s">
        <v>10</v>
      </c>
      <c r="P93" s="7"/>
      <c r="Q93" s="7"/>
      <c r="R93" s="7"/>
      <c r="S93" s="7"/>
      <c r="T93" s="7"/>
      <c r="U93" s="7"/>
    </row>
    <row r="94" spans="1:21" s="1" customFormat="1" ht="13.5" customHeight="1">
      <c r="A94" s="7" t="s">
        <v>10</v>
      </c>
      <c r="B94" s="7"/>
      <c r="C94" s="7"/>
      <c r="D94" s="7"/>
      <c r="E94" s="7"/>
      <c r="F94" s="10" t="s">
        <v>10</v>
      </c>
      <c r="G94" s="56" t="s">
        <v>157</v>
      </c>
      <c r="H94" s="56"/>
      <c r="I94" s="56"/>
      <c r="J94" s="10" t="s">
        <v>10</v>
      </c>
      <c r="K94" s="10" t="s">
        <v>10</v>
      </c>
      <c r="L94" s="56" t="s">
        <v>158</v>
      </c>
      <c r="M94" s="56"/>
      <c r="N94" s="7" t="s">
        <v>10</v>
      </c>
      <c r="O94" s="7"/>
      <c r="P94" s="7"/>
      <c r="Q94" s="7"/>
      <c r="R94" s="7"/>
      <c r="S94" s="7"/>
      <c r="T94" s="7"/>
      <c r="U94" s="7"/>
    </row>
    <row r="95" spans="1:21" s="1" customFormat="1" ht="7.5" customHeight="1">
      <c r="A95" s="7" t="s">
        <v>10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s="1" customFormat="1" ht="13.5" customHeight="1">
      <c r="A96" s="7" t="s">
        <v>10</v>
      </c>
      <c r="B96" s="7"/>
      <c r="C96" s="7"/>
      <c r="D96" s="7"/>
      <c r="E96" s="7"/>
      <c r="F96" s="54" t="s">
        <v>10</v>
      </c>
      <c r="G96" s="54"/>
      <c r="H96" s="54"/>
      <c r="I96" s="54"/>
      <c r="J96" s="54"/>
      <c r="K96" s="54" t="s">
        <v>159</v>
      </c>
      <c r="L96" s="54"/>
      <c r="M96" s="54"/>
      <c r="N96" s="54"/>
      <c r="O96" s="7" t="s">
        <v>10</v>
      </c>
      <c r="P96" s="7"/>
      <c r="Q96" s="7"/>
      <c r="R96" s="7"/>
      <c r="S96" s="7"/>
      <c r="T96" s="7"/>
      <c r="U96" s="7"/>
    </row>
    <row r="97" spans="1:21" s="1" customFormat="1" ht="13.5" customHeight="1">
      <c r="A97" s="7" t="s">
        <v>10</v>
      </c>
      <c r="B97" s="7"/>
      <c r="C97" s="7"/>
      <c r="D97" s="7"/>
      <c r="E97" s="7"/>
      <c r="F97" s="10" t="s">
        <v>10</v>
      </c>
      <c r="G97" s="56" t="s">
        <v>157</v>
      </c>
      <c r="H97" s="56"/>
      <c r="I97" s="56"/>
      <c r="J97" s="10" t="s">
        <v>10</v>
      </c>
      <c r="K97" s="10" t="s">
        <v>10</v>
      </c>
      <c r="L97" s="56" t="s">
        <v>158</v>
      </c>
      <c r="M97" s="56"/>
      <c r="N97" s="7" t="s">
        <v>10</v>
      </c>
      <c r="O97" s="7"/>
      <c r="P97" s="7"/>
      <c r="Q97" s="7"/>
      <c r="R97" s="7"/>
      <c r="S97" s="7"/>
      <c r="T97" s="7"/>
      <c r="U97" s="7"/>
    </row>
    <row r="98" spans="1:21" s="1" customFormat="1" ht="15.75" customHeight="1">
      <c r="A98" s="7" t="s">
        <v>10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s="1" customFormat="1" ht="13.5" customHeight="1">
      <c r="A99" s="57" t="s">
        <v>160</v>
      </c>
      <c r="B99" s="57"/>
      <c r="C99" s="57"/>
      <c r="D99" s="57"/>
      <c r="E99" s="57"/>
      <c r="F99" s="57"/>
      <c r="G99" s="57"/>
      <c r="H99" s="7" t="s">
        <v>10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s="1" customFormat="1" ht="13.5" customHeight="1">
      <c r="A100" s="4" t="s">
        <v>161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</sheetData>
  <sheetProtection/>
  <mergeCells count="505">
    <mergeCell ref="A98:U98"/>
    <mergeCell ref="A99:G99"/>
    <mergeCell ref="H99:U99"/>
    <mergeCell ref="A100:U100"/>
    <mergeCell ref="A95:U95"/>
    <mergeCell ref="A96:E96"/>
    <mergeCell ref="F96:J96"/>
    <mergeCell ref="K96:N96"/>
    <mergeCell ref="O96:U96"/>
    <mergeCell ref="A97:E97"/>
    <mergeCell ref="G97:I97"/>
    <mergeCell ref="L97:M97"/>
    <mergeCell ref="N97:U97"/>
    <mergeCell ref="A92:U92"/>
    <mergeCell ref="A93:E93"/>
    <mergeCell ref="F93:J93"/>
    <mergeCell ref="K93:N93"/>
    <mergeCell ref="O93:U93"/>
    <mergeCell ref="A94:E94"/>
    <mergeCell ref="G94:I94"/>
    <mergeCell ref="L94:M94"/>
    <mergeCell ref="N94:U94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6:U86"/>
    <mergeCell ref="A87:H87"/>
    <mergeCell ref="I87:J87"/>
    <mergeCell ref="K87:L87"/>
    <mergeCell ref="M87:O87"/>
    <mergeCell ref="P87:S87"/>
    <mergeCell ref="T87:U87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7:U77"/>
    <mergeCell ref="A78:U78"/>
    <mergeCell ref="A79:H79"/>
    <mergeCell ref="I79:J79"/>
    <mergeCell ref="K79:L79"/>
    <mergeCell ref="M79:O79"/>
    <mergeCell ref="P79:S79"/>
    <mergeCell ref="T79:U79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1:U31"/>
    <mergeCell ref="A32:U32"/>
    <mergeCell ref="A33:H33"/>
    <mergeCell ref="I33:J33"/>
    <mergeCell ref="K33:L33"/>
    <mergeCell ref="M33:O33"/>
    <mergeCell ref="P33:S33"/>
    <mergeCell ref="T33:U33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1" max="255" man="1"/>
    <brk id="7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2016-04-07T06:26:48Z</cp:lastPrinted>
  <dcterms:created xsi:type="dcterms:W3CDTF">2016-04-07T06:28:15Z</dcterms:created>
  <dcterms:modified xsi:type="dcterms:W3CDTF">2016-04-07T06:28:15Z</dcterms:modified>
  <cp:category/>
  <cp:version/>
  <cp:contentType/>
  <cp:contentStatus/>
</cp:coreProperties>
</file>